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I:\Budgets - CAP\2022 Capital Plans\1 2022 Cap Trackers\10 October - Working Copy\October Final\"/>
    </mc:Choice>
  </mc:AlternateContent>
  <xr:revisionPtr revIDLastSave="0" documentId="13_ncr:1_{E7104B99-F89C-47B2-926E-0875F1558E3A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1" sheetId="1" r:id="rId1"/>
  </sheets>
  <definedNames>
    <definedName name="_xlnm.Print_Area" localSheetId="0">Sheet1!$A$1:$Q$67</definedName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64" i="1" l="1"/>
  <c r="L28" i="1"/>
  <c r="L24" i="1"/>
  <c r="L16" i="1"/>
  <c r="K55" i="1"/>
  <c r="L64" i="1"/>
  <c r="H24" i="1"/>
  <c r="I64" i="1"/>
  <c r="D54" i="1"/>
  <c r="E54" i="1" s="1"/>
  <c r="H64" i="1"/>
  <c r="F64" i="1"/>
  <c r="J64" i="1"/>
  <c r="M64" i="1"/>
  <c r="O64" i="1"/>
  <c r="P64" i="1"/>
  <c r="Q64" i="1"/>
  <c r="K64" i="1" l="1"/>
  <c r="G64" i="1"/>
  <c r="D58" i="1"/>
  <c r="E58" i="1" s="1"/>
  <c r="D59" i="1"/>
  <c r="D60" i="1"/>
  <c r="E60" i="1" s="1"/>
  <c r="D61" i="1"/>
  <c r="E61" i="1" s="1"/>
  <c r="D62" i="1"/>
  <c r="E62" i="1" s="1"/>
  <c r="D53" i="1"/>
  <c r="E53" i="1" s="1"/>
  <c r="C52" i="1"/>
  <c r="C64" i="1" s="1"/>
  <c r="D52" i="1"/>
  <c r="D55" i="1"/>
  <c r="E55" i="1" s="1"/>
  <c r="D56" i="1"/>
  <c r="E56" i="1" s="1"/>
  <c r="E59" i="1" l="1"/>
  <c r="E52" i="1"/>
  <c r="C20" i="1" l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F20" i="1" l="1"/>
  <c r="G20" i="1"/>
  <c r="H20" i="1"/>
  <c r="I20" i="1"/>
  <c r="J20" i="1"/>
  <c r="K20" i="1"/>
  <c r="L20" i="1"/>
  <c r="M20" i="1"/>
  <c r="N20" i="1"/>
  <c r="O20" i="1"/>
  <c r="P20" i="1"/>
  <c r="Q20" i="1"/>
  <c r="D4" i="1" l="1"/>
  <c r="D5" i="1"/>
  <c r="E5" i="1" s="1"/>
  <c r="D6" i="1"/>
  <c r="E6" i="1" s="1"/>
  <c r="E4" i="1" l="1"/>
  <c r="D41" i="1"/>
  <c r="E41" i="1" s="1"/>
  <c r="D42" i="1"/>
  <c r="E42" i="1" s="1"/>
  <c r="D43" i="1"/>
  <c r="E43" i="1" s="1"/>
  <c r="D37" i="1" l="1"/>
  <c r="E37" i="1" s="1"/>
  <c r="D38" i="1"/>
  <c r="E38" i="1" s="1"/>
  <c r="D39" i="1"/>
  <c r="E39" i="1" s="1"/>
  <c r="D40" i="1"/>
  <c r="E40" i="1" s="1"/>
  <c r="D34" i="1" l="1"/>
  <c r="E34" i="1" s="1"/>
  <c r="D35" i="1"/>
  <c r="E35" i="1" s="1"/>
  <c r="D36" i="1"/>
  <c r="E36" i="1" s="1"/>
  <c r="D33" i="1" l="1"/>
  <c r="E33" i="1" s="1"/>
  <c r="D32" i="1"/>
  <c r="E32" i="1" s="1"/>
  <c r="D30" i="1" l="1"/>
  <c r="E30" i="1" s="1"/>
  <c r="D29" i="1" l="1"/>
  <c r="E29" i="1" s="1"/>
  <c r="D28" i="1" l="1"/>
  <c r="E28" i="1" s="1"/>
  <c r="F45" i="1" l="1"/>
  <c r="H45" i="1"/>
  <c r="I45" i="1"/>
  <c r="J45" i="1"/>
  <c r="C45" i="1"/>
  <c r="D27" i="1"/>
  <c r="E27" i="1" s="1"/>
  <c r="K45" i="1"/>
  <c r="L45" i="1"/>
  <c r="M45" i="1"/>
  <c r="N45" i="1"/>
  <c r="O45" i="1"/>
  <c r="P45" i="1"/>
  <c r="D25" i="1"/>
  <c r="E25" i="1" s="1"/>
  <c r="D26" i="1"/>
  <c r="E26" i="1" s="1"/>
  <c r="C47" i="1" l="1"/>
  <c r="C66" i="1" s="1"/>
  <c r="N47" i="1"/>
  <c r="P47" i="1" l="1"/>
  <c r="O47" i="1"/>
  <c r="N66" i="1"/>
  <c r="M47" i="1"/>
  <c r="L47" i="1"/>
  <c r="K47" i="1"/>
  <c r="J47" i="1"/>
  <c r="I47" i="1"/>
  <c r="H47" i="1"/>
  <c r="F47" i="1"/>
  <c r="D24" i="1"/>
  <c r="E24" i="1" s="1"/>
  <c r="D7" i="1"/>
  <c r="D8" i="1"/>
  <c r="E8" i="1" s="1"/>
  <c r="D9" i="1"/>
  <c r="E9" i="1" s="1"/>
  <c r="D57" i="1"/>
  <c r="E57" i="1" l="1"/>
  <c r="E64" i="1" s="1"/>
  <c r="D64" i="1"/>
  <c r="D20" i="1"/>
  <c r="E7" i="1"/>
  <c r="E20" i="1" s="1"/>
  <c r="O66" i="1"/>
  <c r="H66" i="1"/>
  <c r="F66" i="1"/>
  <c r="P66" i="1"/>
  <c r="J66" i="1"/>
  <c r="I66" i="1"/>
  <c r="M66" i="1"/>
  <c r="L66" i="1"/>
  <c r="K66" i="1"/>
  <c r="D49" i="1"/>
  <c r="Q45" i="1"/>
  <c r="Q47" i="1" s="1"/>
  <c r="Q66" i="1" s="1"/>
  <c r="E49" i="1" l="1"/>
  <c r="D23" i="1"/>
  <c r="E23" i="1" l="1"/>
  <c r="D31" i="1"/>
  <c r="E31" i="1" s="1"/>
  <c r="G45" i="1"/>
  <c r="G47" i="1" s="1"/>
  <c r="G66" i="1" s="1"/>
  <c r="E45" i="1" l="1"/>
  <c r="E47" i="1" s="1"/>
  <c r="E66" i="1" s="1"/>
  <c r="D45" i="1"/>
  <c r="D47" i="1" s="1"/>
  <c r="D66" i="1" s="1"/>
</calcChain>
</file>

<file path=xl/sharedStrings.xml><?xml version="1.0" encoding="utf-8"?>
<sst xmlns="http://schemas.openxmlformats.org/spreadsheetml/2006/main" count="96" uniqueCount="66">
  <si>
    <t>Budget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</si>
  <si>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</si>
  <si>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</si>
  <si>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</si>
  <si>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</si>
  <si>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</si>
  <si>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</si>
  <si>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</si>
  <si>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</si>
  <si>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</si>
  <si>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</si>
  <si>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</si>
  <si>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</si>
  <si>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Cap Ex</t>
  </si>
  <si>
    <t>CAP NON EXPENSES</t>
  </si>
  <si>
    <t>1% CAP NON BUDGET</t>
  </si>
  <si>
    <t>Total Cap NON</t>
  </si>
  <si>
    <t>TOTAL CAPITAL</t>
  </si>
  <si>
    <t>Total</t>
  </si>
  <si>
    <t>Actual</t>
  </si>
  <si>
    <t>Variance</t>
  </si>
  <si>
    <t>Prior Year</t>
  </si>
  <si>
    <t>Total Prior Year</t>
  </si>
  <si>
    <t>PIP Renovation</t>
  </si>
  <si>
    <t>Total Cap and Cap NON</t>
  </si>
  <si>
    <t>Capital Spending Tracking 2022</t>
  </si>
  <si>
    <t>2022</t>
  </si>
  <si>
    <t>Wood Dale Courtyard #414</t>
  </si>
  <si>
    <t>C4 Queen bed base</t>
  </si>
  <si>
    <t>C5 TV- 55" Flat Screen</t>
  </si>
  <si>
    <t>C6 PTAC room unit</t>
  </si>
  <si>
    <t>C7 Microwaves</t>
  </si>
  <si>
    <t>C8 Mini Refrigerators</t>
  </si>
  <si>
    <t>C9 Tub Refinishing</t>
  </si>
  <si>
    <t>C10 PTAC Units</t>
  </si>
  <si>
    <t>C11 CGS for Bistro</t>
  </si>
  <si>
    <t>C12 Espresso Machine</t>
  </si>
  <si>
    <t>C13 Twin Airpot Brewer</t>
  </si>
  <si>
    <t>C14 TVs for media pods</t>
  </si>
  <si>
    <t>C15 Boilers</t>
  </si>
  <si>
    <t xml:space="preserve">C16 Roof Top Units </t>
  </si>
  <si>
    <t>C17 Dryer - 120#</t>
  </si>
  <si>
    <t>C18 Coin-Op Dryer</t>
  </si>
  <si>
    <t>C4 Lamp Shade - average</t>
  </si>
  <si>
    <t>C6 Power Pad</t>
  </si>
  <si>
    <t>N24 Corridor Flooring</t>
  </si>
  <si>
    <t>N38 Boiler #1 Repairs</t>
  </si>
  <si>
    <t>N40 Main Entrance Repairs</t>
  </si>
  <si>
    <t>Renovation Runoff</t>
  </si>
  <si>
    <t>N25 Curb/Runoff Engineering</t>
  </si>
  <si>
    <t>N24 RTU Repairs</t>
  </si>
  <si>
    <t>N25 Transport and Wrap Van</t>
  </si>
  <si>
    <t>N26 Elevator Room Door</t>
  </si>
  <si>
    <t>N21 Replace Heat Exchanger</t>
  </si>
  <si>
    <t>N27 Replace Housekeeping Door</t>
  </si>
  <si>
    <t>N28 Domestic Water Repiping</t>
  </si>
  <si>
    <t>PO</t>
  </si>
  <si>
    <t>57357, 57417</t>
  </si>
  <si>
    <t>55451, 55794, 55295</t>
  </si>
  <si>
    <t>56222 56634</t>
  </si>
  <si>
    <t>53505, 53558, 54128, 54169, 57536, 58753, 58822</t>
  </si>
  <si>
    <t>56823, 57793, 59120</t>
  </si>
  <si>
    <t>N29 Deli Cooler</t>
  </si>
  <si>
    <t>roll to 2023</t>
  </si>
  <si>
    <t>59754, rest to 2023</t>
  </si>
  <si>
    <t>PO51754, parking lot repairs, 46572 AR asked MM/SM if deposit needs to be returned and PO 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</si>
</sst>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R&quot;\ #,##0.00;&quot;R&quot;\ \-#,##0.00"/>
  </numFmts>
  <fonts count="1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ourie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Courier"/>
      <family val="3"/>
    </font>
    <font>
      <sz val="8"/>
      <color theme="1"/>
      <name val="Calibri"/>
      <family val="2"/>
      <scheme val="minor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4" fontId="2" fillId="0" borderId="0" applyFont="0" applyFill="0" applyBorder="0" applyAlignment="0" applyProtection="0"/>
    <xf numFmtId="0" fontId="6" fillId="0" borderId="0"/>
    <xf numFmtId="38" fontId="8" fillId="5" borderId="0" applyNumberFormat="0" applyBorder="0" applyAlignment="0" applyProtection="0"/>
    <xf numFmtId="0" fontId="9" fillId="0" borderId="3" applyNumberFormat="0" applyAlignment="0" applyProtection="0">
      <alignment horizontal="left" vertical="center"/>
    </xf>
    <xf numFmtId="0" fontId="9" fillId="0" borderId="4">
      <alignment horizontal="left" vertical="center"/>
    </xf>
    <xf numFmtId="10" fontId="8" fillId="6" borderId="1" applyNumberFormat="0" applyBorder="0" applyAlignment="0" applyProtection="0"/>
    <xf numFmtId="165" fontId="7" fillId="0" borderId="0"/>
    <xf numFmtId="1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6" fillId="0" borderId="0"/>
    <xf numFmtId="0" fontId="6" fillId="0" borderId="0"/>
  </cellStyleXfs>
  <cellXfs count="47">
    <xf numFmtId="0" fontId="0" fillId="0" borderId="0" xfId="0"/>
    <xf numFmtId="164" fontId="4" fillId="0" borderId="1" xfId="1" applyNumberFormat="1" applyFont="1" applyBorder="1"/>
    <xf numFmtId="164" fontId="3" fillId="4" borderId="1" xfId="1" applyNumberFormat="1" applyFont="1" applyFill="1" applyBorder="1"/>
    <xf numFmtId="164" fontId="3" fillId="3" borderId="1" xfId="1" applyNumberFormat="1" applyFont="1" applyFill="1" applyBorder="1"/>
    <xf numFmtId="164" fontId="5" fillId="0" borderId="1" xfId="1" applyNumberFormat="1" applyFont="1" applyBorder="1"/>
    <xf numFmtId="164" fontId="1" fillId="2" borderId="0" xfId="1" applyNumberFormat="1" applyFont="1" applyFill="1"/>
    <xf numFmtId="164" fontId="0" fillId="2" borderId="0" xfId="1" applyNumberFormat="1" applyFont="1" applyFill="1"/>
    <xf numFmtId="164" fontId="3" fillId="2" borderId="0" xfId="1" applyNumberFormat="1" applyFont="1" applyFill="1" applyAlignment="1">
      <alignment horizontal="center"/>
    </xf>
    <xf numFmtId="164" fontId="3" fillId="2" borderId="0" xfId="1" quotePrefix="1" applyNumberFormat="1" applyFont="1" applyFill="1" applyAlignment="1">
      <alignment horizontal="center"/>
    </xf>
    <xf numFmtId="164" fontId="1" fillId="2" borderId="0" xfId="1" applyNumberFormat="1" applyFont="1" applyFill="1" applyAlignment="1">
      <alignment horizontal="left"/>
    </xf>
    <xf numFmtId="164" fontId="1" fillId="2" borderId="0" xfId="1" applyNumberFormat="1" applyFont="1" applyFill="1" applyAlignment="1">
      <alignment horizontal="center"/>
    </xf>
    <xf numFmtId="164" fontId="0" fillId="2" borderId="2" xfId="1" applyNumberFormat="1" applyFont="1" applyFill="1" applyBorder="1"/>
    <xf numFmtId="164" fontId="3" fillId="2" borderId="2" xfId="1" applyNumberFormat="1" applyFont="1" applyFill="1" applyBorder="1" applyAlignment="1">
      <alignment horizontal="center"/>
    </xf>
    <xf numFmtId="164" fontId="0" fillId="0" borderId="1" xfId="1" applyNumberFormat="1" applyFont="1" applyBorder="1"/>
    <xf numFmtId="164" fontId="0" fillId="4" borderId="1" xfId="1" applyNumberFormat="1" applyFont="1" applyFill="1" applyBorder="1"/>
    <xf numFmtId="164" fontId="0" fillId="0" borderId="0" xfId="1" applyNumberFormat="1" applyFont="1"/>
    <xf numFmtId="164" fontId="1" fillId="0" borderId="1" xfId="1" applyNumberFormat="1" applyFont="1" applyBorder="1"/>
    <xf numFmtId="164" fontId="0" fillId="0" borderId="1" xfId="1" applyNumberFormat="1" applyFont="1" applyBorder="1" applyAlignment="1">
      <alignment horizontal="center"/>
    </xf>
    <xf numFmtId="164" fontId="0" fillId="3" borderId="1" xfId="1" applyNumberFormat="1" applyFont="1" applyFill="1" applyBorder="1"/>
    <xf numFmtId="164" fontId="3" fillId="7" borderId="1" xfId="1" applyNumberFormat="1" applyFont="1" applyFill="1" applyBorder="1"/>
    <xf numFmtId="164" fontId="0" fillId="7" borderId="1" xfId="1" applyNumberFormat="1" applyFont="1" applyFill="1" applyBorder="1"/>
    <xf numFmtId="164" fontId="0" fillId="7" borderId="0" xfId="1" applyNumberFormat="1" applyFont="1" applyFill="1"/>
    <xf numFmtId="164" fontId="0" fillId="2" borderId="1" xfId="1" applyNumberFormat="1" applyFont="1" applyFill="1" applyBorder="1" applyAlignment="1">
      <alignment wrapText="1"/>
    </xf>
    <xf numFmtId="164" fontId="3" fillId="4" borderId="1" xfId="1" applyNumberFormat="1" applyFont="1" applyFill="1" applyBorder="1" applyAlignment="1">
      <alignment wrapText="1"/>
    </xf>
    <xf numFmtId="164" fontId="3" fillId="0" borderId="1" xfId="1" applyNumberFormat="1" applyFont="1" applyBorder="1"/>
    <xf numFmtId="164" fontId="4" fillId="2" borderId="2" xfId="1" applyNumberFormat="1" applyFont="1" applyFill="1" applyBorder="1" applyAlignment="1">
      <alignment horizontal="center"/>
    </xf>
    <xf numFmtId="164" fontId="4" fillId="4" borderId="1" xfId="1" applyNumberFormat="1" applyFont="1" applyFill="1" applyBorder="1"/>
    <xf numFmtId="164" fontId="5" fillId="0" borderId="0" xfId="1" applyNumberFormat="1" applyFont="1"/>
    <xf numFmtId="164" fontId="4" fillId="7" borderId="1" xfId="1" applyNumberFormat="1" applyFont="1" applyFill="1" applyBorder="1"/>
    <xf numFmtId="164" fontId="5" fillId="2" borderId="0" xfId="1" applyNumberFormat="1" applyFont="1" applyFill="1"/>
    <xf numFmtId="164" fontId="4" fillId="3" borderId="1" xfId="1" applyNumberFormat="1" applyFont="1" applyFill="1" applyBorder="1"/>
    <xf numFmtId="164" fontId="11" fillId="4" borderId="1" xfId="1" applyNumberFormat="1" applyFont="1" applyFill="1" applyBorder="1" applyAlignment="1">
      <alignment wrapText="1"/>
    </xf>
    <xf numFmtId="164" fontId="5" fillId="7" borderId="1" xfId="1" applyNumberFormat="1" applyFont="1" applyFill="1" applyBorder="1"/>
    <xf numFmtId="164" fontId="0" fillId="2" borderId="1" xfId="1" applyNumberFormat="1" applyFont="1" applyFill="1" applyBorder="1"/>
    <xf numFmtId="164" fontId="0" fillId="0" borderId="1" xfId="1" applyNumberFormat="1" applyFont="1" applyFill="1" applyBorder="1"/>
    <xf numFmtId="164" fontId="5" fillId="0" borderId="1" xfId="1" applyNumberFormat="1" applyFont="1" applyFill="1" applyBorder="1"/>
    <xf numFmtId="164" fontId="0" fillId="2" borderId="5" xfId="1" applyNumberFormat="1" applyFont="1" applyFill="1" applyBorder="1"/>
    <xf numFmtId="164" fontId="5" fillId="0" borderId="5" xfId="1" applyNumberFormat="1" applyFont="1" applyBorder="1"/>
    <xf numFmtId="164" fontId="5" fillId="2" borderId="1" xfId="1" applyNumberFormat="1" applyFont="1" applyFill="1" applyBorder="1"/>
    <xf numFmtId="164" fontId="4" fillId="2" borderId="0" xfId="1" quotePrefix="1" applyNumberFormat="1" applyFont="1" applyFill="1" applyAlignment="1">
      <alignment horizontal="center"/>
    </xf>
    <xf numFmtId="164" fontId="12" fillId="2" borderId="0" xfId="1" applyNumberFormat="1" applyFont="1" applyFill="1" applyAlignment="1">
      <alignment horizontal="center"/>
    </xf>
    <xf numFmtId="164" fontId="5" fillId="2" borderId="5" xfId="1" applyNumberFormat="1" applyFont="1" applyFill="1" applyBorder="1"/>
    <xf numFmtId="0" fontId="0" fillId="2" borderId="0" xfId="1" applyNumberFormat="1" applyFont="1" applyFill="1" applyAlignment="1">
      <alignment horizontal="left"/>
    </xf>
    <xf numFmtId="0" fontId="3" fillId="2" borderId="0" xfId="1" applyNumberFormat="1" applyFont="1" applyFill="1" applyAlignment="1">
      <alignment horizontal="center"/>
    </xf>
    <xf numFmtId="0" fontId="0" fillId="2" borderId="1" xfId="1" applyNumberFormat="1" applyFont="1" applyFill="1" applyBorder="1" applyAlignment="1">
      <alignment horizontal="left"/>
    </xf>
    <xf numFmtId="0" fontId="0" fillId="0" borderId="0" xfId="1" applyNumberFormat="1" applyFont="1" applyAlignment="1">
      <alignment horizontal="left"/>
    </xf>
    <xf numFmtId="0" fontId="0" fillId="7" borderId="0" xfId="1" applyNumberFormat="1" applyFont="1" applyFill="1" applyAlignment="1">
      <alignment horizontal="left"/>
    </xf>
  </cellXfs>
  <cellStyles count="12">
    <cellStyle name="Comma 2" xfId="9" xr:uid="{00000000-0005-0000-0000-000000000000}"/>
    <cellStyle name="Currency" xfId="1" builtinId="4"/>
    <cellStyle name="Grey" xfId="3" xr:uid="{00000000-0005-0000-0000-000002000000}"/>
    <cellStyle name="Header1" xfId="4" xr:uid="{00000000-0005-0000-0000-000003000000}"/>
    <cellStyle name="Header2" xfId="5" xr:uid="{00000000-0005-0000-0000-000004000000}"/>
    <cellStyle name="Input [yellow]" xfId="6" xr:uid="{00000000-0005-0000-0000-000005000000}"/>
    <cellStyle name="Normal" xfId="0" builtinId="0"/>
    <cellStyle name="Normal - Style1" xfId="7" xr:uid="{00000000-0005-0000-0000-000007000000}"/>
    <cellStyle name="Normal 2" xfId="2" xr:uid="{00000000-0005-0000-0000-000008000000}"/>
    <cellStyle name="Normal 3" xfId="10" xr:uid="{00000000-0005-0000-0000-000009000000}"/>
    <cellStyle name="Normal 4" xfId="11" xr:uid="{00000000-0005-0000-0000-00000A000000}"/>
    <cellStyle name="Percent [2]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7"/>
  <sheetViews>
    <sheetView tabSelected="1" zoomScaleNormal="10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H11" sqref="H11"/>
    </sheetView>
  </sheetViews>
  <sheetFormatPr defaultColWidth="9.125" defaultRowHeight="14.3" x14ac:dyDescent="0.25"/>
  <cols>
    <col min="1" max="1" width="35.875" style="6" customWidth="1"/>
    <col min="2" max="2" width="15" style="6" hidden="1" customWidth="1"/>
    <col min="3" max="4" width="13.125" style="6" customWidth="1"/>
    <col min="5" max="5" width="11.625" style="6" customWidth="1"/>
    <col min="6" max="13" width="10.625" style="29" customWidth="1"/>
    <col min="14" max="14" width="10.625" style="6" customWidth="1"/>
    <col min="15" max="15" width="11.875" style="6" customWidth="1"/>
    <col min="16" max="16" width="10.625" style="6" customWidth="1"/>
    <col min="17" max="17" width="12.375" style="6" customWidth="1"/>
    <col min="18" max="18" width="16.875" style="42" hidden="1" customWidth="1"/>
    <col min="19" max="16384" width="9.125" style="6"/>
  </cols>
  <sheetData>
    <row r="1" spans="1:18" x14ac:dyDescent="0.25">
      <c r="A1" s="5" t="s">
        <v>27</v>
      </c>
      <c r="C1" s="7" t="s">
        <v>18</v>
      </c>
      <c r="D1" s="7"/>
      <c r="E1" s="7"/>
      <c r="F1" s="8" t="s">
        <v>26</v>
      </c>
      <c r="G1" s="8" t="s">
        <v>26</v>
      </c>
      <c r="H1" s="39" t="s">
        <v>26</v>
      </c>
      <c r="I1" s="39" t="s">
        <v>26</v>
      </c>
      <c r="J1" s="39" t="s">
        <v>26</v>
      </c>
      <c r="K1" s="39" t="s">
        <v>26</v>
      </c>
      <c r="L1" s="39" t="s">
        <v>26</v>
      </c>
      <c r="M1" s="8" t="s">
        <v>26</v>
      </c>
      <c r="N1" s="8" t="s">
        <v>26</v>
      </c>
      <c r="O1" s="8" t="s">
        <v>26</v>
      </c>
      <c r="P1" s="8" t="s">
        <v>26</v>
      </c>
      <c r="Q1" s="8" t="s">
        <v>26</v>
      </c>
    </row>
    <row r="2" spans="1:18" x14ac:dyDescent="0.25">
      <c r="A2" s="9" t="s">
        <v>25</v>
      </c>
      <c r="B2" s="5"/>
      <c r="C2" s="8" t="s">
        <v>26</v>
      </c>
      <c r="D2" s="8" t="s">
        <v>18</v>
      </c>
      <c r="E2" s="8"/>
      <c r="F2" s="10" t="s">
        <v>19</v>
      </c>
      <c r="G2" s="10" t="s">
        <v>19</v>
      </c>
      <c r="H2" s="40" t="s">
        <v>19</v>
      </c>
      <c r="I2" s="40" t="s">
        <v>19</v>
      </c>
      <c r="J2" s="40" t="s">
        <v>19</v>
      </c>
      <c r="K2" s="40" t="s">
        <v>19</v>
      </c>
      <c r="L2" s="40" t="s">
        <v>19</v>
      </c>
      <c r="M2" s="40" t="s">
        <v>19</v>
      </c>
      <c r="N2" s="10" t="s">
        <v>19</v>
      </c>
      <c r="O2" s="10" t="s">
        <v>19</v>
      </c>
      <c r="P2" s="10" t="s">
        <v>0</v>
      </c>
      <c r="Q2" s="10" t="s">
        <v>0</v>
      </c>
    </row>
    <row r="3" spans="1:18" x14ac:dyDescent="0.25">
      <c r="A3" s="11"/>
      <c r="B3" s="11"/>
      <c r="C3" s="12" t="s">
        <v>0</v>
      </c>
      <c r="D3" s="12" t="s">
        <v>19</v>
      </c>
      <c r="E3" s="12" t="s">
        <v>20</v>
      </c>
      <c r="F3" s="25" t="s">
        <v>1</v>
      </c>
      <c r="G3" s="25" t="s">
        <v>2</v>
      </c>
      <c r="H3" s="25" t="s">
        <v>3</v>
      </c>
      <c r="I3" s="25" t="s">
        <v>4</v>
      </c>
      <c r="J3" s="25" t="s">
        <v>5</v>
      </c>
      <c r="K3" s="25" t="s">
        <v>6</v>
      </c>
      <c r="L3" s="25" t="s">
        <v>7</v>
      </c>
      <c r="M3" s="25" t="s">
        <v>8</v>
      </c>
      <c r="N3" s="12" t="s">
        <v>9</v>
      </c>
      <c r="O3" s="12" t="s">
        <v>10</v>
      </c>
      <c r="P3" s="12" t="s">
        <v>11</v>
      </c>
      <c r="Q3" s="12" t="s">
        <v>12</v>
      </c>
      <c r="R3" s="43" t="s">
        <v>56</v>
      </c>
    </row>
    <row r="4" spans="1:18" x14ac:dyDescent="0.25">
      <c r="A4" s="13" t="s">
        <v>28</v>
      </c>
      <c r="B4" s="13"/>
      <c r="C4" s="13">
        <v>650</v>
      </c>
      <c r="D4" s="4">
        <f t="shared" ref="D4:D6" si="0">SUM(F4:Q4)</f>
        <v>650</v>
      </c>
      <c r="E4" s="4">
        <f t="shared" ref="E4:E6" si="1">C4-D4</f>
        <v>0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>
        <v>650</v>
      </c>
      <c r="R4" s="44" t="s">
        <v>63</v>
      </c>
    </row>
    <row r="5" spans="1:18" x14ac:dyDescent="0.25">
      <c r="A5" s="13" t="s">
        <v>29</v>
      </c>
      <c r="B5" s="13"/>
      <c r="C5" s="13">
        <v>3750</v>
      </c>
      <c r="D5" s="4">
        <f t="shared" si="0"/>
        <v>3750</v>
      </c>
      <c r="E5" s="4">
        <f t="shared" si="1"/>
        <v>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>
        <v>3750</v>
      </c>
      <c r="R5" s="44" t="s">
        <v>63</v>
      </c>
    </row>
    <row r="6" spans="1:18" x14ac:dyDescent="0.25">
      <c r="A6" s="13" t="s">
        <v>30</v>
      </c>
      <c r="B6" s="13"/>
      <c r="C6" s="13">
        <v>15805</v>
      </c>
      <c r="D6" s="4">
        <f t="shared" si="0"/>
        <v>15805.2</v>
      </c>
      <c r="E6" s="4">
        <f t="shared" si="1"/>
        <v>-0.2000000000007276</v>
      </c>
      <c r="F6" s="4"/>
      <c r="G6" s="4"/>
      <c r="H6" s="4"/>
      <c r="I6" s="4"/>
      <c r="J6" s="4"/>
      <c r="K6" s="4"/>
      <c r="L6" s="4"/>
      <c r="M6" s="4"/>
      <c r="N6" s="4">
        <v>6091.2</v>
      </c>
      <c r="O6" s="4"/>
      <c r="P6" s="4"/>
      <c r="Q6" s="4">
        <v>9714</v>
      </c>
      <c r="R6" s="44" t="s">
        <v>64</v>
      </c>
    </row>
    <row r="7" spans="1:18" x14ac:dyDescent="0.25">
      <c r="A7" s="13" t="s">
        <v>31</v>
      </c>
      <c r="B7" s="13"/>
      <c r="C7" s="13">
        <v>10665</v>
      </c>
      <c r="D7" s="4">
        <f t="shared" ref="D7:D9" si="2">SUM(F7:Q7)</f>
        <v>10665</v>
      </c>
      <c r="E7" s="4">
        <f t="shared" ref="E7:E9" si="3">C7-D7</f>
        <v>0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>
        <v>10665</v>
      </c>
      <c r="R7" s="44"/>
    </row>
    <row r="8" spans="1:18" x14ac:dyDescent="0.25">
      <c r="A8" s="13" t="s">
        <v>32</v>
      </c>
      <c r="B8" s="13"/>
      <c r="C8" s="13">
        <v>8100</v>
      </c>
      <c r="D8" s="4">
        <f t="shared" si="2"/>
        <v>8100</v>
      </c>
      <c r="E8" s="4">
        <f t="shared" si="3"/>
        <v>0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>
        <v>8100</v>
      </c>
      <c r="R8" s="44"/>
    </row>
    <row r="9" spans="1:18" x14ac:dyDescent="0.25">
      <c r="A9" s="13" t="s">
        <v>33</v>
      </c>
      <c r="B9" s="13"/>
      <c r="C9" s="13">
        <v>4255</v>
      </c>
      <c r="D9" s="4">
        <f t="shared" si="2"/>
        <v>4255</v>
      </c>
      <c r="E9" s="4">
        <f t="shared" si="3"/>
        <v>0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13">
        <v>4255</v>
      </c>
      <c r="R9" s="44"/>
    </row>
    <row r="10" spans="1:18" x14ac:dyDescent="0.25">
      <c r="A10" s="13" t="s">
        <v>34</v>
      </c>
      <c r="B10" s="13"/>
      <c r="C10" s="13">
        <v>2180</v>
      </c>
      <c r="D10" s="4">
        <f t="shared" ref="D10:D18" si="4">SUM(F10:Q10)</f>
        <v>2180</v>
      </c>
      <c r="E10" s="4">
        <f t="shared" ref="E10:E18" si="5">C10-D10</f>
        <v>0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>
        <v>2180</v>
      </c>
      <c r="R10" s="44"/>
    </row>
    <row r="11" spans="1:18" ht="14.95" x14ac:dyDescent="0.25">
      <c r="A11" s="13" t="s">
        <v>35</v>
      </c>
      <c r="B11" s="13"/>
      <c r="C11" s="13">
        <v>4500</v>
      </c>
      <c r="D11" s="4">
        <f t="shared" si="4"/>
        <v>9106</v>
      </c>
      <c r="E11" s="4">
        <f t="shared" si="5"/>
        <v>-4606</v>
      </c>
      <c r="F11" s="4">
        <v>993</v>
      </c>
      <c r="H11" s="4"/>
      <c r="I11" s="4"/>
      <c r="K11" s="4"/>
      <c r="L11" s="4"/>
      <c r="M11" s="4"/>
      <c r="N11" s="4"/>
      <c r="O11" s="38"/>
      <c r="P11" s="29">
        <v>8113</v>
      </c>
      <c r="Q11" s="4"/>
      <c r="R11" s="44">
        <v>56991</v>
      </c>
    </row>
    <row r="12" spans="1:18" x14ac:dyDescent="0.25">
      <c r="A12" s="13" t="s">
        <v>36</v>
      </c>
      <c r="B12" s="13"/>
      <c r="C12" s="13">
        <v>9100</v>
      </c>
      <c r="D12" s="4">
        <f t="shared" si="4"/>
        <v>9100</v>
      </c>
      <c r="E12" s="4">
        <f t="shared" si="5"/>
        <v>0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13">
        <v>9100</v>
      </c>
      <c r="R12" s="44" t="s">
        <v>63</v>
      </c>
    </row>
    <row r="13" spans="1:18" x14ac:dyDescent="0.25">
      <c r="A13" s="13" t="s">
        <v>37</v>
      </c>
      <c r="B13" s="13"/>
      <c r="C13" s="13">
        <v>1100</v>
      </c>
      <c r="D13" s="4">
        <f t="shared" si="4"/>
        <v>1100</v>
      </c>
      <c r="E13" s="4">
        <f t="shared" si="5"/>
        <v>0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>
        <v>1100</v>
      </c>
      <c r="R13" s="44"/>
    </row>
    <row r="14" spans="1:18" x14ac:dyDescent="0.25">
      <c r="A14" s="13" t="s">
        <v>38</v>
      </c>
      <c r="B14" s="13"/>
      <c r="C14" s="13">
        <v>2250</v>
      </c>
      <c r="D14" s="4">
        <f t="shared" si="4"/>
        <v>1747.81</v>
      </c>
      <c r="E14" s="4">
        <f t="shared" si="5"/>
        <v>502.19000000000005</v>
      </c>
      <c r="F14" s="4"/>
      <c r="H14" s="4">
        <v>1747.81</v>
      </c>
      <c r="I14" s="4"/>
      <c r="J14" s="4"/>
      <c r="K14" s="4"/>
      <c r="L14" s="4"/>
      <c r="M14" s="4"/>
      <c r="N14" s="4"/>
      <c r="O14" s="13"/>
      <c r="P14" s="13"/>
      <c r="Q14" s="13"/>
      <c r="R14" s="44">
        <v>57217</v>
      </c>
    </row>
    <row r="15" spans="1:18" x14ac:dyDescent="0.25">
      <c r="A15" s="13" t="s">
        <v>39</v>
      </c>
      <c r="B15" s="13"/>
      <c r="C15" s="13">
        <v>25000</v>
      </c>
      <c r="D15" s="4">
        <f t="shared" si="4"/>
        <v>25000</v>
      </c>
      <c r="E15" s="4">
        <f t="shared" si="5"/>
        <v>0</v>
      </c>
      <c r="F15" s="4"/>
      <c r="G15" s="4"/>
      <c r="H15" s="4"/>
      <c r="I15" s="4"/>
      <c r="J15" s="4"/>
      <c r="K15" s="4"/>
      <c r="L15" s="4"/>
      <c r="M15" s="4"/>
      <c r="N15" s="4"/>
      <c r="O15" s="13"/>
      <c r="P15" s="13"/>
      <c r="Q15" s="13">
        <v>25000</v>
      </c>
      <c r="R15" s="44" t="s">
        <v>63</v>
      </c>
    </row>
    <row r="16" spans="1:18" x14ac:dyDescent="0.25">
      <c r="A16" s="13" t="s">
        <v>40</v>
      </c>
      <c r="B16" s="13"/>
      <c r="C16" s="13">
        <v>10000</v>
      </c>
      <c r="D16" s="4">
        <f t="shared" si="4"/>
        <v>10422</v>
      </c>
      <c r="E16" s="4">
        <f t="shared" si="5"/>
        <v>-422</v>
      </c>
      <c r="F16" s="4"/>
      <c r="G16" s="4"/>
      <c r="H16" s="4"/>
      <c r="I16" s="4"/>
      <c r="J16" s="4"/>
      <c r="K16" s="4"/>
      <c r="L16" s="4">
        <f>9650+772</f>
        <v>10422</v>
      </c>
      <c r="M16" s="4"/>
      <c r="N16" s="4"/>
      <c r="O16" s="13"/>
      <c r="P16" s="13"/>
      <c r="Q16" s="13"/>
      <c r="R16" s="44">
        <v>57216</v>
      </c>
    </row>
    <row r="17" spans="1:18" x14ac:dyDescent="0.25">
      <c r="A17" s="13" t="s">
        <v>41</v>
      </c>
      <c r="B17" s="13"/>
      <c r="C17" s="13">
        <v>9500</v>
      </c>
      <c r="D17" s="4">
        <f t="shared" si="4"/>
        <v>9500</v>
      </c>
      <c r="E17" s="4">
        <f t="shared" si="5"/>
        <v>0</v>
      </c>
      <c r="F17" s="4"/>
      <c r="G17" s="4"/>
      <c r="H17" s="4"/>
      <c r="I17" s="4"/>
      <c r="J17" s="4"/>
      <c r="K17" s="4"/>
      <c r="L17" s="4"/>
      <c r="M17" s="4"/>
      <c r="N17" s="13"/>
      <c r="O17" s="13"/>
      <c r="P17" s="13"/>
      <c r="Q17" s="13">
        <v>9500</v>
      </c>
      <c r="R17" s="44" t="s">
        <v>63</v>
      </c>
    </row>
    <row r="18" spans="1:18" x14ac:dyDescent="0.25">
      <c r="A18" s="13" t="s">
        <v>42</v>
      </c>
      <c r="B18" s="13"/>
      <c r="C18" s="13">
        <v>2100</v>
      </c>
      <c r="D18" s="4">
        <f t="shared" si="4"/>
        <v>2100</v>
      </c>
      <c r="E18" s="4">
        <f t="shared" si="5"/>
        <v>0</v>
      </c>
      <c r="F18" s="4"/>
      <c r="G18" s="4"/>
      <c r="H18" s="4"/>
      <c r="I18" s="4"/>
      <c r="J18" s="4"/>
      <c r="K18" s="4"/>
      <c r="L18" s="4"/>
      <c r="M18" s="4"/>
      <c r="N18" s="13"/>
      <c r="O18" s="13"/>
      <c r="P18" s="13"/>
      <c r="Q18" s="13">
        <v>2100</v>
      </c>
      <c r="R18" s="44" t="s">
        <v>63</v>
      </c>
    </row>
    <row r="19" spans="1:18" ht="14.3" customHeight="1" x14ac:dyDescent="0.25">
      <c r="A19" s="13"/>
      <c r="B19" s="13"/>
      <c r="C19" s="13"/>
      <c r="D19" s="4"/>
      <c r="E19" s="4"/>
      <c r="F19" s="4"/>
      <c r="G19" s="4"/>
      <c r="H19" s="4"/>
      <c r="I19" s="4"/>
      <c r="J19" s="4"/>
      <c r="K19" s="4"/>
      <c r="L19" s="4"/>
      <c r="M19" s="4"/>
      <c r="N19" s="13"/>
      <c r="O19" s="13"/>
      <c r="P19" s="13"/>
      <c r="Q19" s="13"/>
      <c r="R19" s="44"/>
    </row>
    <row r="20" spans="1:18" x14ac:dyDescent="0.25">
      <c r="A20" s="2" t="s">
        <v>13</v>
      </c>
      <c r="B20" s="14"/>
      <c r="C20" s="2">
        <f t="shared" ref="C20:Q20" si="6">SUM(C4:C19)</f>
        <v>108955</v>
      </c>
      <c r="D20" s="2">
        <f t="shared" si="6"/>
        <v>113481.01</v>
      </c>
      <c r="E20" s="2">
        <f t="shared" si="6"/>
        <v>-4526.01</v>
      </c>
      <c r="F20" s="2">
        <f t="shared" si="6"/>
        <v>993</v>
      </c>
      <c r="G20" s="2">
        <f t="shared" si="6"/>
        <v>0</v>
      </c>
      <c r="H20" s="26">
        <f t="shared" si="6"/>
        <v>1747.81</v>
      </c>
      <c r="I20" s="26">
        <f t="shared" si="6"/>
        <v>0</v>
      </c>
      <c r="J20" s="26">
        <f t="shared" si="6"/>
        <v>0</v>
      </c>
      <c r="K20" s="26">
        <f t="shared" si="6"/>
        <v>0</v>
      </c>
      <c r="L20" s="26">
        <f t="shared" si="6"/>
        <v>10422</v>
      </c>
      <c r="M20" s="2">
        <f t="shared" si="6"/>
        <v>0</v>
      </c>
      <c r="N20" s="2">
        <f t="shared" si="6"/>
        <v>6091.2</v>
      </c>
      <c r="O20" s="2">
        <f t="shared" si="6"/>
        <v>0</v>
      </c>
      <c r="P20" s="2">
        <f t="shared" si="6"/>
        <v>8113</v>
      </c>
      <c r="Q20" s="2">
        <f t="shared" si="6"/>
        <v>86114</v>
      </c>
    </row>
    <row r="21" spans="1:18" x14ac:dyDescent="0.25">
      <c r="A21" s="15"/>
      <c r="B21" s="15"/>
      <c r="C21" s="15"/>
      <c r="D21" s="15"/>
      <c r="E21" s="15"/>
      <c r="F21" s="27"/>
      <c r="G21" s="27"/>
      <c r="H21" s="27"/>
      <c r="I21" s="27"/>
      <c r="J21" s="27"/>
      <c r="K21" s="27"/>
      <c r="L21" s="27"/>
      <c r="M21" s="27"/>
      <c r="N21" s="15"/>
      <c r="O21" s="15"/>
      <c r="P21" s="15"/>
      <c r="Q21" s="15"/>
    </row>
    <row r="22" spans="1:18" x14ac:dyDescent="0.25">
      <c r="A22" s="16" t="s">
        <v>14</v>
      </c>
      <c r="B22" s="16"/>
      <c r="C22" s="17"/>
      <c r="D22" s="17"/>
      <c r="E22" s="17"/>
      <c r="F22" s="4"/>
      <c r="G22" s="4"/>
      <c r="H22" s="4"/>
      <c r="I22" s="4"/>
      <c r="J22" s="4"/>
      <c r="K22" s="4"/>
      <c r="L22" s="4"/>
      <c r="M22" s="4"/>
      <c r="N22" s="13"/>
      <c r="O22" s="13"/>
      <c r="P22" s="13"/>
      <c r="Q22" s="13"/>
      <c r="R22" s="44"/>
    </row>
    <row r="23" spans="1:18" x14ac:dyDescent="0.25">
      <c r="A23" s="13" t="s">
        <v>15</v>
      </c>
      <c r="B23" s="13"/>
      <c r="C23" s="17">
        <v>36495</v>
      </c>
      <c r="D23" s="4">
        <f>SUM(F23:Q23)</f>
        <v>2500</v>
      </c>
      <c r="E23" s="4">
        <f t="shared" ref="E23:E24" si="7">C23-D23</f>
        <v>33995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>
        <v>2500</v>
      </c>
      <c r="R23" s="4"/>
    </row>
    <row r="24" spans="1:18" ht="14.95" x14ac:dyDescent="0.25">
      <c r="A24" s="13" t="s">
        <v>50</v>
      </c>
      <c r="B24" s="13"/>
      <c r="C24" s="17">
        <v>0</v>
      </c>
      <c r="D24" s="4">
        <f>SUM(F24:Q24)</f>
        <v>10740.869999999999</v>
      </c>
      <c r="E24" s="4">
        <f t="shared" si="7"/>
        <v>-10740.869999999999</v>
      </c>
      <c r="F24" s="4"/>
      <c r="H24" s="4">
        <f>1712+2793.71</f>
        <v>4505.71</v>
      </c>
      <c r="I24" s="4"/>
      <c r="J24" s="4"/>
      <c r="K24" s="4"/>
      <c r="L24" s="4">
        <f>2977+238.16</f>
        <v>3215.16</v>
      </c>
      <c r="M24" s="4"/>
      <c r="N24" s="4"/>
      <c r="O24" s="4"/>
      <c r="P24" s="4">
        <v>3020</v>
      </c>
      <c r="Q24" s="13"/>
      <c r="R24" s="44" t="s">
        <v>61</v>
      </c>
    </row>
    <row r="25" spans="1:18" ht="14.95" x14ac:dyDescent="0.25">
      <c r="A25" s="13" t="s">
        <v>51</v>
      </c>
      <c r="B25" s="13"/>
      <c r="C25" s="17">
        <v>0</v>
      </c>
      <c r="D25" s="4">
        <f t="shared" ref="D25:D26" si="8">SUM(F25:Q25)</f>
        <v>1285</v>
      </c>
      <c r="E25" s="4">
        <f t="shared" ref="E25:E26" si="9">C25-D25</f>
        <v>-1285</v>
      </c>
      <c r="F25" s="4"/>
      <c r="G25" s="4"/>
      <c r="H25" s="4"/>
      <c r="I25" s="4"/>
      <c r="J25" s="4">
        <v>1285</v>
      </c>
      <c r="K25" s="4"/>
      <c r="L25" s="4"/>
      <c r="M25" s="4"/>
      <c r="N25" s="4"/>
      <c r="O25" s="4"/>
      <c r="P25" s="13"/>
      <c r="Q25" s="13"/>
      <c r="R25" s="44" t="s">
        <v>57</v>
      </c>
    </row>
    <row r="26" spans="1:18" x14ac:dyDescent="0.25">
      <c r="A26" s="13" t="s">
        <v>52</v>
      </c>
      <c r="B26" s="13"/>
      <c r="C26" s="17">
        <v>0</v>
      </c>
      <c r="D26" s="4">
        <f t="shared" si="8"/>
        <v>2808.76</v>
      </c>
      <c r="E26" s="4">
        <f t="shared" si="9"/>
        <v>-2808.76</v>
      </c>
      <c r="F26" s="4"/>
      <c r="G26" s="4"/>
      <c r="H26" s="4">
        <v>1404.38</v>
      </c>
      <c r="I26" s="4"/>
      <c r="J26" s="4"/>
      <c r="K26" s="4">
        <v>1404.38</v>
      </c>
      <c r="L26" s="4"/>
      <c r="M26" s="4"/>
      <c r="N26" s="13"/>
      <c r="O26" s="13"/>
      <c r="P26" s="13"/>
      <c r="Q26" s="13"/>
      <c r="R26" s="44">
        <v>57416</v>
      </c>
    </row>
    <row r="27" spans="1:18" x14ac:dyDescent="0.25">
      <c r="A27" s="13" t="s">
        <v>54</v>
      </c>
      <c r="B27" s="13"/>
      <c r="C27" s="17">
        <v>0</v>
      </c>
      <c r="D27" s="4">
        <f t="shared" ref="D27" si="10">SUM(F27:Q27)</f>
        <v>2436</v>
      </c>
      <c r="E27" s="4">
        <f t="shared" ref="E27" si="11">C27-D27</f>
        <v>-2436</v>
      </c>
      <c r="F27" s="4"/>
      <c r="G27" s="4"/>
      <c r="H27" s="4"/>
      <c r="I27" s="4">
        <v>1218</v>
      </c>
      <c r="J27" s="4"/>
      <c r="K27" s="4">
        <v>1218</v>
      </c>
      <c r="L27" s="4"/>
      <c r="M27" s="4"/>
      <c r="N27" s="13"/>
      <c r="O27" s="13"/>
      <c r="P27" s="13"/>
      <c r="Q27" s="13"/>
      <c r="R27" s="44">
        <v>57875</v>
      </c>
    </row>
    <row r="28" spans="1:18" ht="14.95" x14ac:dyDescent="0.25">
      <c r="A28" s="13" t="s">
        <v>55</v>
      </c>
      <c r="B28" s="13"/>
      <c r="C28" s="17">
        <v>0</v>
      </c>
      <c r="D28" s="4">
        <f t="shared" ref="D28" si="12">SUM(F28:Q28)</f>
        <v>11880</v>
      </c>
      <c r="E28" s="4">
        <f t="shared" ref="E28" si="13">C28-D28</f>
        <v>-11880</v>
      </c>
      <c r="F28" s="4"/>
      <c r="G28" s="4"/>
      <c r="H28" s="4"/>
      <c r="I28" s="4"/>
      <c r="J28" s="4"/>
      <c r="K28" s="4"/>
      <c r="L28" s="4">
        <f>11000+880</f>
        <v>11880</v>
      </c>
      <c r="M28" s="4"/>
      <c r="N28" s="4"/>
      <c r="O28" s="4"/>
      <c r="P28" s="13"/>
      <c r="Q28" s="13"/>
      <c r="R28" s="44">
        <v>58190</v>
      </c>
    </row>
    <row r="29" spans="1:18" x14ac:dyDescent="0.25">
      <c r="A29" s="13" t="s">
        <v>62</v>
      </c>
      <c r="B29" s="13"/>
      <c r="C29" s="17">
        <v>0</v>
      </c>
      <c r="D29" s="4">
        <f t="shared" ref="D29:D30" si="14">SUM(F29:Q29)</f>
        <v>4844.8</v>
      </c>
      <c r="E29" s="4">
        <f t="shared" ref="E29:E30" si="15">C29-D29</f>
        <v>-4844.8</v>
      </c>
      <c r="F29" s="4"/>
      <c r="G29" s="4"/>
      <c r="H29" s="4"/>
      <c r="I29" s="4"/>
      <c r="J29" s="4"/>
      <c r="K29" s="4"/>
      <c r="L29" s="4"/>
      <c r="M29" s="4"/>
      <c r="N29" s="13">
        <v>4844.8</v>
      </c>
      <c r="O29" s="13"/>
      <c r="P29" s="13"/>
      <c r="Q29" s="13"/>
      <c r="R29" s="44">
        <v>59755</v>
      </c>
    </row>
    <row r="30" spans="1:18" hidden="1" x14ac:dyDescent="0.25">
      <c r="A30" s="13"/>
      <c r="B30" s="13"/>
      <c r="C30" s="17">
        <v>0</v>
      </c>
      <c r="D30" s="4">
        <f t="shared" si="14"/>
        <v>0</v>
      </c>
      <c r="E30" s="4">
        <f t="shared" si="15"/>
        <v>0</v>
      </c>
      <c r="F30" s="4"/>
      <c r="G30" s="4"/>
      <c r="H30" s="4"/>
      <c r="I30" s="4"/>
      <c r="J30" s="4"/>
      <c r="K30" s="4"/>
      <c r="L30" s="4"/>
      <c r="M30" s="4"/>
      <c r="N30" s="4"/>
      <c r="O30" s="13"/>
      <c r="P30" s="13"/>
      <c r="Q30" s="13"/>
      <c r="R30" s="44"/>
    </row>
    <row r="31" spans="1:18" hidden="1" x14ac:dyDescent="0.25">
      <c r="A31" s="13"/>
      <c r="B31" s="13"/>
      <c r="C31" s="17">
        <v>0</v>
      </c>
      <c r="D31" s="4">
        <f t="shared" ref="D31" si="16">SUM(F31:Q31)</f>
        <v>0</v>
      </c>
      <c r="E31" s="4">
        <f t="shared" ref="E31" si="17">C31-D31</f>
        <v>0</v>
      </c>
      <c r="F31" s="4"/>
      <c r="G31" s="4"/>
      <c r="H31" s="4"/>
      <c r="I31" s="4"/>
      <c r="J31" s="4"/>
      <c r="K31" s="4"/>
      <c r="L31" s="4"/>
      <c r="M31" s="4"/>
      <c r="N31" s="4"/>
      <c r="O31" s="13"/>
      <c r="P31" s="13"/>
      <c r="Q31" s="13"/>
      <c r="R31" s="44"/>
    </row>
    <row r="32" spans="1:18" hidden="1" x14ac:dyDescent="0.25">
      <c r="A32" s="13"/>
      <c r="B32" s="13"/>
      <c r="C32" s="17">
        <v>0</v>
      </c>
      <c r="D32" s="4">
        <f t="shared" ref="D32:D33" si="18">SUM(F32:Q32)</f>
        <v>0</v>
      </c>
      <c r="E32" s="4">
        <f t="shared" ref="E32:E33" si="19">C32-D32</f>
        <v>0</v>
      </c>
      <c r="F32" s="4"/>
      <c r="G32" s="4"/>
      <c r="H32" s="4"/>
      <c r="I32" s="4"/>
      <c r="J32" s="4"/>
      <c r="K32" s="4"/>
      <c r="L32" s="4"/>
      <c r="M32" s="4"/>
      <c r="N32" s="4"/>
      <c r="O32" s="13"/>
      <c r="P32" s="13"/>
      <c r="Q32" s="13"/>
      <c r="R32" s="44"/>
    </row>
    <row r="33" spans="1:18" hidden="1" x14ac:dyDescent="0.25">
      <c r="A33" s="13"/>
      <c r="B33" s="13"/>
      <c r="C33" s="17">
        <v>0</v>
      </c>
      <c r="D33" s="4">
        <f t="shared" si="18"/>
        <v>0</v>
      </c>
      <c r="E33" s="4">
        <f t="shared" si="19"/>
        <v>0</v>
      </c>
      <c r="F33" s="4"/>
      <c r="G33" s="4"/>
      <c r="H33" s="4"/>
      <c r="I33" s="4"/>
      <c r="J33" s="4"/>
      <c r="K33" s="4"/>
      <c r="L33" s="4"/>
      <c r="M33" s="4"/>
      <c r="N33" s="4"/>
      <c r="O33" s="13"/>
      <c r="P33" s="13"/>
      <c r="Q33" s="13"/>
      <c r="R33" s="44"/>
    </row>
    <row r="34" spans="1:18" hidden="1" x14ac:dyDescent="0.25">
      <c r="A34" s="13"/>
      <c r="B34" s="13"/>
      <c r="C34" s="17">
        <v>0</v>
      </c>
      <c r="D34" s="4">
        <f t="shared" ref="D34:D36" si="20">SUM(F34:Q34)</f>
        <v>0</v>
      </c>
      <c r="E34" s="4">
        <f t="shared" ref="E34:E36" si="21">C34-D34</f>
        <v>0</v>
      </c>
      <c r="F34" s="4"/>
      <c r="G34" s="4"/>
      <c r="H34" s="4"/>
      <c r="I34" s="4"/>
      <c r="J34" s="4"/>
      <c r="K34" s="4"/>
      <c r="L34" s="4"/>
      <c r="M34" s="4"/>
      <c r="N34" s="4"/>
      <c r="O34" s="13"/>
      <c r="P34" s="13"/>
      <c r="Q34" s="13"/>
      <c r="R34" s="44"/>
    </row>
    <row r="35" spans="1:18" hidden="1" x14ac:dyDescent="0.25">
      <c r="A35" s="13"/>
      <c r="B35" s="13"/>
      <c r="C35" s="17">
        <v>0</v>
      </c>
      <c r="D35" s="4">
        <f t="shared" si="20"/>
        <v>0</v>
      </c>
      <c r="E35" s="4">
        <f t="shared" si="21"/>
        <v>0</v>
      </c>
      <c r="F35" s="4"/>
      <c r="G35" s="4"/>
      <c r="H35" s="4"/>
      <c r="I35" s="4"/>
      <c r="J35" s="4"/>
      <c r="K35" s="4"/>
      <c r="L35" s="4"/>
      <c r="M35" s="4"/>
      <c r="N35" s="4"/>
      <c r="O35" s="13"/>
      <c r="P35" s="13"/>
      <c r="Q35" s="13"/>
      <c r="R35" s="44"/>
    </row>
    <row r="36" spans="1:18" hidden="1" x14ac:dyDescent="0.25">
      <c r="A36" s="13"/>
      <c r="B36" s="13"/>
      <c r="C36" s="17">
        <v>0</v>
      </c>
      <c r="D36" s="4">
        <f t="shared" si="20"/>
        <v>0</v>
      </c>
      <c r="E36" s="4">
        <f t="shared" si="21"/>
        <v>0</v>
      </c>
      <c r="F36" s="4"/>
      <c r="G36" s="4"/>
      <c r="H36" s="4"/>
      <c r="I36" s="4"/>
      <c r="J36" s="4"/>
      <c r="K36" s="4"/>
      <c r="L36" s="4"/>
      <c r="M36" s="4"/>
      <c r="N36" s="4"/>
      <c r="O36" s="13"/>
      <c r="P36" s="13"/>
      <c r="Q36" s="13"/>
      <c r="R36" s="44"/>
    </row>
    <row r="37" spans="1:18" hidden="1" x14ac:dyDescent="0.25">
      <c r="A37" s="13"/>
      <c r="B37" s="13"/>
      <c r="C37" s="17">
        <v>0</v>
      </c>
      <c r="D37" s="4">
        <f t="shared" ref="D37:D40" si="22">SUM(F37:Q37)</f>
        <v>0</v>
      </c>
      <c r="E37" s="4">
        <f t="shared" ref="E37:E40" si="23">C37-D37</f>
        <v>0</v>
      </c>
      <c r="F37" s="4"/>
      <c r="G37" s="4"/>
      <c r="H37" s="4"/>
      <c r="I37" s="4"/>
      <c r="J37" s="4"/>
      <c r="K37" s="4"/>
      <c r="L37" s="4"/>
      <c r="M37" s="4"/>
      <c r="N37" s="4"/>
      <c r="O37" s="13"/>
      <c r="P37" s="13"/>
      <c r="Q37" s="13"/>
      <c r="R37" s="44"/>
    </row>
    <row r="38" spans="1:18" hidden="1" x14ac:dyDescent="0.25">
      <c r="A38" s="13"/>
      <c r="B38" s="13"/>
      <c r="C38" s="17">
        <v>0</v>
      </c>
      <c r="D38" s="4">
        <f t="shared" si="22"/>
        <v>0</v>
      </c>
      <c r="E38" s="4">
        <f t="shared" si="23"/>
        <v>0</v>
      </c>
      <c r="F38" s="4"/>
      <c r="G38" s="4"/>
      <c r="H38" s="4"/>
      <c r="I38" s="4"/>
      <c r="J38" s="4"/>
      <c r="K38" s="4"/>
      <c r="L38" s="4"/>
      <c r="M38" s="4"/>
      <c r="N38" s="4"/>
      <c r="O38" s="13"/>
      <c r="P38" s="13"/>
      <c r="Q38" s="13"/>
      <c r="R38" s="44"/>
    </row>
    <row r="39" spans="1:18" hidden="1" x14ac:dyDescent="0.25">
      <c r="A39" s="13"/>
      <c r="B39" s="13"/>
      <c r="C39" s="17">
        <v>0</v>
      </c>
      <c r="D39" s="4">
        <f t="shared" si="22"/>
        <v>0</v>
      </c>
      <c r="E39" s="4">
        <f t="shared" si="23"/>
        <v>0</v>
      </c>
      <c r="F39" s="4"/>
      <c r="G39" s="4"/>
      <c r="H39" s="4"/>
      <c r="I39" s="4"/>
      <c r="J39" s="4"/>
      <c r="K39" s="4"/>
      <c r="L39" s="4"/>
      <c r="M39" s="4"/>
      <c r="N39" s="4"/>
      <c r="O39" s="13"/>
      <c r="P39" s="13"/>
      <c r="Q39" s="13"/>
      <c r="R39" s="44"/>
    </row>
    <row r="40" spans="1:18" hidden="1" x14ac:dyDescent="0.25">
      <c r="A40" s="13"/>
      <c r="B40" s="13"/>
      <c r="C40" s="17">
        <v>0</v>
      </c>
      <c r="D40" s="4">
        <f t="shared" si="22"/>
        <v>0</v>
      </c>
      <c r="E40" s="4">
        <f t="shared" si="23"/>
        <v>0</v>
      </c>
      <c r="F40" s="4"/>
      <c r="G40" s="4"/>
      <c r="H40" s="4"/>
      <c r="I40" s="4"/>
      <c r="J40" s="4"/>
      <c r="K40" s="4"/>
      <c r="L40" s="4"/>
      <c r="M40" s="4"/>
      <c r="N40" s="4"/>
      <c r="O40" s="13"/>
      <c r="P40" s="13"/>
      <c r="Q40" s="13"/>
      <c r="R40" s="44"/>
    </row>
    <row r="41" spans="1:18" hidden="1" x14ac:dyDescent="0.25">
      <c r="A41" s="13"/>
      <c r="B41" s="13"/>
      <c r="C41" s="17">
        <v>0</v>
      </c>
      <c r="D41" s="4">
        <f t="shared" ref="D41:D43" si="24">SUM(F41:Q41)</f>
        <v>0</v>
      </c>
      <c r="E41" s="4">
        <f t="shared" ref="E41:E43" si="25">C41-D41</f>
        <v>0</v>
      </c>
      <c r="F41" s="4"/>
      <c r="G41" s="4"/>
      <c r="H41" s="4"/>
      <c r="I41" s="4"/>
      <c r="J41" s="4"/>
      <c r="K41" s="4"/>
      <c r="L41" s="4"/>
      <c r="M41" s="13"/>
      <c r="N41" s="13"/>
      <c r="O41" s="13"/>
      <c r="P41" s="13"/>
      <c r="Q41" s="13"/>
      <c r="R41" s="44"/>
    </row>
    <row r="42" spans="1:18" hidden="1" x14ac:dyDescent="0.25">
      <c r="A42" s="13"/>
      <c r="B42" s="13"/>
      <c r="C42" s="17">
        <v>0</v>
      </c>
      <c r="D42" s="4">
        <f t="shared" si="24"/>
        <v>0</v>
      </c>
      <c r="E42" s="4">
        <f t="shared" si="25"/>
        <v>0</v>
      </c>
      <c r="F42" s="4"/>
      <c r="G42" s="4"/>
      <c r="H42" s="4"/>
      <c r="I42" s="4"/>
      <c r="J42" s="4"/>
      <c r="K42" s="4"/>
      <c r="L42" s="4"/>
      <c r="M42" s="4"/>
      <c r="N42" s="13"/>
      <c r="O42" s="13"/>
      <c r="P42" s="13"/>
      <c r="Q42" s="13"/>
      <c r="R42" s="44"/>
    </row>
    <row r="43" spans="1:18" hidden="1" x14ac:dyDescent="0.25">
      <c r="A43" s="13"/>
      <c r="B43" s="13"/>
      <c r="C43" s="17">
        <v>0</v>
      </c>
      <c r="D43" s="4">
        <f t="shared" si="24"/>
        <v>0</v>
      </c>
      <c r="E43" s="4">
        <f t="shared" si="25"/>
        <v>0</v>
      </c>
      <c r="F43" s="4"/>
      <c r="G43" s="4"/>
      <c r="H43" s="4"/>
      <c r="I43" s="4"/>
      <c r="J43" s="4"/>
      <c r="K43" s="4"/>
      <c r="L43" s="4"/>
      <c r="M43" s="4"/>
      <c r="N43" s="13"/>
      <c r="O43" s="13"/>
      <c r="P43" s="13"/>
      <c r="Q43" s="13"/>
      <c r="R43" s="44"/>
    </row>
    <row r="44" spans="1:18" x14ac:dyDescent="0.25">
      <c r="A44" s="13"/>
      <c r="B44" s="13"/>
      <c r="C44" s="17"/>
      <c r="D44" s="4"/>
      <c r="E44" s="4"/>
      <c r="F44" s="4"/>
      <c r="G44" s="4"/>
      <c r="H44" s="4"/>
      <c r="I44" s="4"/>
      <c r="J44" s="4"/>
      <c r="K44" s="4"/>
      <c r="L44" s="4"/>
      <c r="M44" s="4"/>
      <c r="N44" s="13"/>
      <c r="O44" s="13"/>
      <c r="P44" s="13"/>
      <c r="Q44" s="13"/>
      <c r="R44" s="44"/>
    </row>
    <row r="45" spans="1:18" x14ac:dyDescent="0.25">
      <c r="A45" s="2" t="s">
        <v>16</v>
      </c>
      <c r="B45" s="14"/>
      <c r="C45" s="2">
        <f t="shared" ref="C45:Q45" si="26">SUM(C23:C44)</f>
        <v>36495</v>
      </c>
      <c r="D45" s="2">
        <f t="shared" si="26"/>
        <v>36495.43</v>
      </c>
      <c r="E45" s="2">
        <f t="shared" si="26"/>
        <v>-0.42999999999756255</v>
      </c>
      <c r="F45" s="26">
        <f t="shared" si="26"/>
        <v>0</v>
      </c>
      <c r="G45" s="26">
        <f t="shared" si="26"/>
        <v>0</v>
      </c>
      <c r="H45" s="26">
        <f t="shared" si="26"/>
        <v>5910.09</v>
      </c>
      <c r="I45" s="26">
        <f t="shared" si="26"/>
        <v>1218</v>
      </c>
      <c r="J45" s="26">
        <f t="shared" si="26"/>
        <v>1285</v>
      </c>
      <c r="K45" s="26">
        <f t="shared" si="26"/>
        <v>2622.38</v>
      </c>
      <c r="L45" s="26">
        <f t="shared" si="26"/>
        <v>15095.16</v>
      </c>
      <c r="M45" s="26">
        <f t="shared" si="26"/>
        <v>0</v>
      </c>
      <c r="N45" s="2">
        <f t="shared" si="26"/>
        <v>4844.8</v>
      </c>
      <c r="O45" s="2">
        <f t="shared" si="26"/>
        <v>0</v>
      </c>
      <c r="P45" s="2">
        <f t="shared" si="26"/>
        <v>3020</v>
      </c>
      <c r="Q45" s="2">
        <f t="shared" si="26"/>
        <v>2500</v>
      </c>
    </row>
    <row r="46" spans="1:18" x14ac:dyDescent="0.25">
      <c r="A46" s="13"/>
      <c r="B46" s="13"/>
      <c r="C46" s="17"/>
      <c r="D46" s="4"/>
      <c r="E46" s="4"/>
      <c r="F46" s="4"/>
      <c r="G46" s="4"/>
      <c r="H46" s="4"/>
      <c r="I46" s="4"/>
      <c r="J46" s="4"/>
      <c r="K46" s="4"/>
      <c r="L46" s="4"/>
      <c r="M46" s="4"/>
      <c r="N46" s="13"/>
      <c r="O46" s="13"/>
      <c r="P46" s="13"/>
      <c r="Q46" s="13"/>
      <c r="R46" s="44"/>
    </row>
    <row r="47" spans="1:18" x14ac:dyDescent="0.25">
      <c r="A47" s="2" t="s">
        <v>24</v>
      </c>
      <c r="B47" s="14"/>
      <c r="C47" s="2">
        <f t="shared" ref="C47:Q47" si="27">C45+C20</f>
        <v>145450</v>
      </c>
      <c r="D47" s="2">
        <f t="shared" si="27"/>
        <v>149976.44</v>
      </c>
      <c r="E47" s="2">
        <f t="shared" si="27"/>
        <v>-4526.4399999999978</v>
      </c>
      <c r="F47" s="26">
        <f t="shared" si="27"/>
        <v>993</v>
      </c>
      <c r="G47" s="26">
        <f t="shared" si="27"/>
        <v>0</v>
      </c>
      <c r="H47" s="26">
        <f t="shared" si="27"/>
        <v>7657.9</v>
      </c>
      <c r="I47" s="26">
        <f t="shared" si="27"/>
        <v>1218</v>
      </c>
      <c r="J47" s="26">
        <f t="shared" si="27"/>
        <v>1285</v>
      </c>
      <c r="K47" s="26">
        <f t="shared" si="27"/>
        <v>2622.38</v>
      </c>
      <c r="L47" s="26">
        <f t="shared" si="27"/>
        <v>25517.16</v>
      </c>
      <c r="M47" s="26">
        <f t="shared" si="27"/>
        <v>0</v>
      </c>
      <c r="N47" s="2">
        <f t="shared" si="27"/>
        <v>10936</v>
      </c>
      <c r="O47" s="2">
        <f t="shared" si="27"/>
        <v>0</v>
      </c>
      <c r="P47" s="2">
        <f t="shared" si="27"/>
        <v>11133</v>
      </c>
      <c r="Q47" s="2">
        <f t="shared" si="27"/>
        <v>88614</v>
      </c>
    </row>
    <row r="48" spans="1:18" s="15" customFormat="1" x14ac:dyDescent="0.25">
      <c r="A48" s="24"/>
      <c r="B48" s="13"/>
      <c r="C48" s="24"/>
      <c r="D48" s="24"/>
      <c r="E48" s="24"/>
      <c r="F48" s="1"/>
      <c r="G48" s="1"/>
      <c r="H48" s="1"/>
      <c r="I48" s="1"/>
      <c r="J48" s="1"/>
      <c r="K48" s="1"/>
      <c r="L48" s="1"/>
      <c r="M48" s="1"/>
      <c r="N48" s="24"/>
      <c r="O48" s="24"/>
      <c r="P48" s="24"/>
      <c r="Q48" s="24"/>
      <c r="R48" s="45"/>
    </row>
    <row r="49" spans="1:18" ht="24.8" customHeight="1" x14ac:dyDescent="0.25">
      <c r="A49" s="23" t="s">
        <v>23</v>
      </c>
      <c r="B49" s="31"/>
      <c r="C49" s="2"/>
      <c r="D49" s="2">
        <f>SUM(F49:Q49)</f>
        <v>0</v>
      </c>
      <c r="E49" s="2">
        <f>C49-D49</f>
        <v>0</v>
      </c>
      <c r="F49" s="26"/>
      <c r="G49" s="26"/>
      <c r="H49" s="26"/>
      <c r="I49" s="26"/>
      <c r="J49" s="26"/>
      <c r="K49" s="26"/>
      <c r="L49" s="26"/>
      <c r="M49" s="26"/>
      <c r="N49" s="2"/>
      <c r="O49" s="2"/>
      <c r="P49" s="2"/>
      <c r="Q49" s="2"/>
    </row>
    <row r="50" spans="1:18" x14ac:dyDescent="0.25">
      <c r="A50" s="2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4"/>
    </row>
    <row r="51" spans="1:18" x14ac:dyDescent="0.25">
      <c r="A51" s="24" t="s">
        <v>21</v>
      </c>
      <c r="B51" s="13"/>
      <c r="C51" s="17"/>
      <c r="D51" s="4"/>
      <c r="E51" s="4"/>
      <c r="F51" s="4"/>
      <c r="G51" s="4"/>
      <c r="H51" s="4"/>
      <c r="I51" s="4"/>
      <c r="J51" s="4"/>
      <c r="K51" s="4"/>
      <c r="L51" s="4"/>
      <c r="M51" s="4"/>
      <c r="N51" s="13"/>
      <c r="O51" s="13"/>
      <c r="P51" s="13"/>
      <c r="Q51" s="13"/>
      <c r="R51" s="44"/>
    </row>
    <row r="52" spans="1:18" x14ac:dyDescent="0.25">
      <c r="A52" s="13" t="s">
        <v>43</v>
      </c>
      <c r="B52" s="13"/>
      <c r="C52" s="13">
        <f>13536-1686.87</f>
        <v>11849.130000000001</v>
      </c>
      <c r="D52" s="4">
        <f t="shared" ref="D52:D62" si="28">SUM(F52:Q52)</f>
        <v>3007.58</v>
      </c>
      <c r="E52" s="4">
        <f t="shared" ref="E52:E62" si="29">C52-D52</f>
        <v>8841.5500000000011</v>
      </c>
      <c r="F52" s="13"/>
      <c r="H52" s="4"/>
      <c r="I52" s="4">
        <v>3007.58</v>
      </c>
      <c r="J52" s="4"/>
      <c r="K52" s="4"/>
      <c r="L52" s="4"/>
      <c r="M52" s="4"/>
      <c r="N52" s="4"/>
      <c r="O52" s="4"/>
      <c r="P52" s="4"/>
      <c r="Q52" s="13"/>
      <c r="R52" s="44" t="s">
        <v>58</v>
      </c>
    </row>
    <row r="53" spans="1:18" x14ac:dyDescent="0.25">
      <c r="A53" s="34" t="s">
        <v>44</v>
      </c>
      <c r="B53" s="13"/>
      <c r="C53" s="13">
        <v>5880</v>
      </c>
      <c r="D53" s="4">
        <f t="shared" si="28"/>
        <v>0</v>
      </c>
      <c r="E53" s="4">
        <f t="shared" si="29"/>
        <v>5880</v>
      </c>
      <c r="F53" s="13"/>
      <c r="G53" s="13"/>
      <c r="H53" s="4"/>
      <c r="I53" s="4"/>
      <c r="J53" s="4"/>
      <c r="K53" s="4"/>
      <c r="L53" s="4"/>
      <c r="M53" s="13"/>
      <c r="N53" s="13"/>
      <c r="O53" s="13"/>
      <c r="P53" s="13"/>
      <c r="Q53" s="13"/>
      <c r="R53" s="44">
        <v>51649</v>
      </c>
    </row>
    <row r="54" spans="1:18" x14ac:dyDescent="0.25">
      <c r="A54" s="34" t="s">
        <v>53</v>
      </c>
      <c r="B54" s="13"/>
      <c r="C54" s="13">
        <v>0</v>
      </c>
      <c r="D54" s="4">
        <f t="shared" ref="D54" si="30">SUM(F54:Q54)</f>
        <v>3090</v>
      </c>
      <c r="E54" s="4">
        <f t="shared" ref="E54" si="31">C54-D54</f>
        <v>-3090</v>
      </c>
      <c r="F54" s="13"/>
      <c r="G54" s="13"/>
      <c r="H54" s="37">
        <v>3090</v>
      </c>
      <c r="I54" s="4"/>
      <c r="J54" s="4"/>
      <c r="K54" s="4"/>
      <c r="L54" s="4"/>
      <c r="M54" s="4"/>
      <c r="N54" s="4"/>
      <c r="O54" s="4"/>
      <c r="P54" s="4"/>
      <c r="Q54" s="4"/>
      <c r="R54" s="44">
        <v>52902</v>
      </c>
    </row>
    <row r="55" spans="1:18" x14ac:dyDescent="0.25">
      <c r="A55" s="34" t="s">
        <v>45</v>
      </c>
      <c r="B55" s="13"/>
      <c r="C55" s="4">
        <v>4958</v>
      </c>
      <c r="D55" s="4">
        <f t="shared" si="28"/>
        <v>3105.13</v>
      </c>
      <c r="E55" s="4">
        <f t="shared" si="29"/>
        <v>1852.87</v>
      </c>
      <c r="F55" s="4"/>
      <c r="G55" s="38"/>
      <c r="H55" s="37"/>
      <c r="I55" s="37"/>
      <c r="J55" s="37">
        <v>501.19</v>
      </c>
      <c r="K55" s="4">
        <f>374.94+2229</f>
        <v>2603.94</v>
      </c>
      <c r="L55" s="4"/>
      <c r="M55" s="4"/>
      <c r="N55" s="4"/>
      <c r="O55" s="4"/>
      <c r="P55" s="4"/>
      <c r="Q55" s="4"/>
      <c r="R55" s="44" t="s">
        <v>60</v>
      </c>
    </row>
    <row r="56" spans="1:18" x14ac:dyDescent="0.25">
      <c r="A56" s="34" t="s">
        <v>46</v>
      </c>
      <c r="B56" s="13"/>
      <c r="C56" s="33">
        <v>3766.1</v>
      </c>
      <c r="D56" s="4">
        <f t="shared" si="28"/>
        <v>2595</v>
      </c>
      <c r="E56" s="4">
        <f t="shared" si="29"/>
        <v>1171.0999999999999</v>
      </c>
      <c r="F56" s="34">
        <v>2595</v>
      </c>
      <c r="G56" s="38"/>
      <c r="H56" s="41"/>
      <c r="I56" s="41"/>
      <c r="J56" s="41"/>
      <c r="K56" s="41"/>
      <c r="L56" s="41"/>
      <c r="M56" s="36"/>
      <c r="N56" s="36"/>
      <c r="O56" s="36"/>
      <c r="P56" s="36"/>
      <c r="Q56" s="36"/>
      <c r="R56" s="44" t="s">
        <v>59</v>
      </c>
    </row>
    <row r="57" spans="1:18" x14ac:dyDescent="0.25">
      <c r="A57" s="34" t="s">
        <v>47</v>
      </c>
      <c r="B57" s="13"/>
      <c r="C57" s="33">
        <v>3952.1</v>
      </c>
      <c r="D57" s="4">
        <f t="shared" si="28"/>
        <v>3759.01</v>
      </c>
      <c r="E57" s="4">
        <f t="shared" si="29"/>
        <v>193.08999999999969</v>
      </c>
      <c r="F57" s="34">
        <v>3759.01</v>
      </c>
      <c r="G57" s="38"/>
      <c r="H57" s="41"/>
      <c r="I57" s="41"/>
      <c r="J57" s="41"/>
      <c r="K57" s="41"/>
      <c r="L57" s="41"/>
      <c r="M57" s="36"/>
      <c r="N57" s="36"/>
      <c r="O57" s="36"/>
      <c r="P57" s="36"/>
      <c r="Q57" s="36"/>
      <c r="R57" s="44">
        <v>56590</v>
      </c>
    </row>
    <row r="58" spans="1:18" x14ac:dyDescent="0.25">
      <c r="A58" s="34" t="s">
        <v>49</v>
      </c>
      <c r="B58" s="13"/>
      <c r="C58" s="6">
        <v>9211</v>
      </c>
      <c r="D58" s="4">
        <f t="shared" si="28"/>
        <v>0</v>
      </c>
      <c r="E58" s="4">
        <f t="shared" si="29"/>
        <v>9211</v>
      </c>
      <c r="F58" s="34"/>
      <c r="G58" s="38"/>
      <c r="I58" s="38"/>
      <c r="J58" s="38"/>
      <c r="K58" s="38"/>
      <c r="L58" s="38"/>
      <c r="M58" s="33"/>
      <c r="N58" s="33"/>
      <c r="O58" s="33"/>
      <c r="P58" s="33"/>
      <c r="Q58" s="33"/>
      <c r="R58" s="44">
        <v>51649</v>
      </c>
    </row>
    <row r="59" spans="1:18" x14ac:dyDescent="0.25">
      <c r="A59" s="13" t="s">
        <v>48</v>
      </c>
      <c r="B59" s="13"/>
      <c r="C59" s="4">
        <v>142967</v>
      </c>
      <c r="D59" s="4">
        <f t="shared" si="28"/>
        <v>128498.04000000001</v>
      </c>
      <c r="E59" s="4">
        <f t="shared" si="29"/>
        <v>14468.959999999992</v>
      </c>
      <c r="F59" s="35">
        <v>192.04</v>
      </c>
      <c r="G59" s="37">
        <v>-8420</v>
      </c>
      <c r="H59" s="4"/>
      <c r="J59" s="38"/>
      <c r="K59" s="4"/>
      <c r="L59" s="4"/>
      <c r="M59" s="4"/>
      <c r="N59" s="4"/>
      <c r="O59" s="4"/>
      <c r="P59" s="4"/>
      <c r="Q59" s="4">
        <v>136726</v>
      </c>
      <c r="R59" s="44" t="s">
        <v>65</v>
      </c>
    </row>
    <row r="60" spans="1:18" hidden="1" x14ac:dyDescent="0.25">
      <c r="A60" s="13"/>
      <c r="B60" s="13"/>
      <c r="C60" s="33"/>
      <c r="D60" s="4">
        <f t="shared" si="28"/>
        <v>0</v>
      </c>
      <c r="E60" s="4">
        <f t="shared" si="29"/>
        <v>0</v>
      </c>
      <c r="F60" s="4"/>
      <c r="G60" s="4"/>
      <c r="H60" s="4"/>
      <c r="I60" s="4"/>
      <c r="J60" s="4"/>
      <c r="K60" s="4"/>
      <c r="L60" s="4"/>
      <c r="M60" s="4"/>
      <c r="N60" s="4"/>
      <c r="O60" s="13"/>
      <c r="P60" s="13"/>
      <c r="Q60" s="13"/>
      <c r="R60" s="44"/>
    </row>
    <row r="61" spans="1:18" hidden="1" x14ac:dyDescent="0.25">
      <c r="A61" s="13"/>
      <c r="B61" s="13"/>
      <c r="C61" s="33"/>
      <c r="D61" s="4">
        <f t="shared" si="28"/>
        <v>0</v>
      </c>
      <c r="E61" s="4">
        <f t="shared" si="29"/>
        <v>0</v>
      </c>
      <c r="F61" s="4"/>
      <c r="G61" s="4"/>
      <c r="H61" s="4"/>
      <c r="I61" s="4"/>
      <c r="J61" s="4"/>
      <c r="K61" s="4"/>
      <c r="L61" s="4"/>
      <c r="M61" s="4"/>
      <c r="N61" s="4"/>
      <c r="O61" s="13"/>
      <c r="P61" s="13"/>
      <c r="Q61" s="13"/>
      <c r="R61" s="44"/>
    </row>
    <row r="62" spans="1:18" hidden="1" x14ac:dyDescent="0.25">
      <c r="A62" s="13"/>
      <c r="B62" s="13"/>
      <c r="C62" s="33"/>
      <c r="D62" s="4">
        <f t="shared" si="28"/>
        <v>0</v>
      </c>
      <c r="E62" s="4">
        <f t="shared" si="29"/>
        <v>0</v>
      </c>
      <c r="F62" s="4"/>
      <c r="G62" s="4"/>
      <c r="H62" s="4"/>
      <c r="I62" s="4"/>
      <c r="J62" s="4"/>
      <c r="K62" s="4"/>
      <c r="L62" s="4"/>
      <c r="M62" s="4"/>
      <c r="N62" s="4"/>
      <c r="O62" s="13"/>
      <c r="P62" s="13"/>
      <c r="Q62" s="13"/>
      <c r="R62" s="44"/>
    </row>
    <row r="63" spans="1:18" x14ac:dyDescent="0.25">
      <c r="A63" s="13"/>
      <c r="B63" s="13"/>
      <c r="C63" s="17"/>
      <c r="D63" s="17"/>
      <c r="E63" s="17"/>
      <c r="F63" s="4"/>
      <c r="G63" s="4"/>
      <c r="H63" s="4"/>
      <c r="I63" s="4"/>
      <c r="J63" s="4"/>
      <c r="K63" s="4"/>
      <c r="L63" s="4"/>
      <c r="M63" s="4"/>
      <c r="N63" s="13"/>
      <c r="O63" s="13"/>
      <c r="P63" s="13"/>
      <c r="Q63" s="13"/>
      <c r="R63" s="44"/>
    </row>
    <row r="64" spans="1:18" x14ac:dyDescent="0.25">
      <c r="A64" s="2" t="s">
        <v>22</v>
      </c>
      <c r="B64" s="14"/>
      <c r="C64" s="2">
        <f>SUM(C51:C63)</f>
        <v>182583.33000000002</v>
      </c>
      <c r="D64" s="2">
        <f t="shared" ref="D64:Q64" si="32">SUM(D51:D63)</f>
        <v>144054.76</v>
      </c>
      <c r="E64" s="2">
        <f t="shared" si="32"/>
        <v>38528.569999999992</v>
      </c>
      <c r="F64" s="2">
        <f t="shared" si="32"/>
        <v>6546.05</v>
      </c>
      <c r="G64" s="2">
        <f t="shared" si="32"/>
        <v>-8420</v>
      </c>
      <c r="H64" s="26">
        <f t="shared" si="32"/>
        <v>3090</v>
      </c>
      <c r="I64" s="26">
        <f t="shared" si="32"/>
        <v>3007.58</v>
      </c>
      <c r="J64" s="26">
        <f t="shared" si="32"/>
        <v>501.19</v>
      </c>
      <c r="K64" s="26">
        <f t="shared" si="32"/>
        <v>2603.94</v>
      </c>
      <c r="L64" s="26">
        <f t="shared" si="32"/>
        <v>0</v>
      </c>
      <c r="M64" s="2">
        <f t="shared" si="32"/>
        <v>0</v>
      </c>
      <c r="N64" s="2">
        <f t="shared" si="32"/>
        <v>0</v>
      </c>
      <c r="O64" s="2">
        <f t="shared" si="32"/>
        <v>0</v>
      </c>
      <c r="P64" s="2">
        <f t="shared" si="32"/>
        <v>0</v>
      </c>
      <c r="Q64" s="2">
        <f t="shared" si="32"/>
        <v>136726</v>
      </c>
    </row>
    <row r="65" spans="1:18" s="21" customFormat="1" x14ac:dyDescent="0.25">
      <c r="A65" s="20"/>
      <c r="B65" s="20"/>
      <c r="C65" s="19"/>
      <c r="D65" s="19"/>
      <c r="E65" s="19"/>
      <c r="F65" s="28"/>
      <c r="G65" s="32"/>
      <c r="H65" s="28"/>
      <c r="I65" s="28"/>
      <c r="J65" s="28"/>
      <c r="K65" s="28"/>
      <c r="L65" s="28"/>
      <c r="M65" s="28"/>
      <c r="N65" s="19"/>
      <c r="O65" s="19"/>
      <c r="P65" s="19"/>
      <c r="Q65" s="19"/>
      <c r="R65" s="46"/>
    </row>
    <row r="66" spans="1:18" x14ac:dyDescent="0.25">
      <c r="A66" s="3" t="s">
        <v>17</v>
      </c>
      <c r="B66" s="18"/>
      <c r="C66" s="3">
        <f t="shared" ref="C66:Q66" si="33">C47+C49+C64</f>
        <v>328033.33</v>
      </c>
      <c r="D66" s="3">
        <f t="shared" si="33"/>
        <v>294031.2</v>
      </c>
      <c r="E66" s="3">
        <f t="shared" si="33"/>
        <v>34002.129999999997</v>
      </c>
      <c r="F66" s="30">
        <f t="shared" si="33"/>
        <v>7539.05</v>
      </c>
      <c r="G66" s="30">
        <f t="shared" si="33"/>
        <v>-8420</v>
      </c>
      <c r="H66" s="30">
        <f t="shared" si="33"/>
        <v>10747.9</v>
      </c>
      <c r="I66" s="30">
        <f t="shared" si="33"/>
        <v>4225.58</v>
      </c>
      <c r="J66" s="30">
        <f t="shared" si="33"/>
        <v>1786.19</v>
      </c>
      <c r="K66" s="30">
        <f t="shared" si="33"/>
        <v>5226.32</v>
      </c>
      <c r="L66" s="30">
        <f t="shared" si="33"/>
        <v>25517.16</v>
      </c>
      <c r="M66" s="30">
        <f t="shared" si="33"/>
        <v>0</v>
      </c>
      <c r="N66" s="3">
        <f t="shared" si="33"/>
        <v>10936</v>
      </c>
      <c r="O66" s="3">
        <f t="shared" si="33"/>
        <v>0</v>
      </c>
      <c r="P66" s="3">
        <f t="shared" si="33"/>
        <v>11133</v>
      </c>
      <c r="Q66" s="3">
        <f t="shared" si="33"/>
        <v>225340</v>
      </c>
    </row>
    <row r="67" spans="1:18" x14ac:dyDescent="0.25">
      <c r="A67" s="15"/>
      <c r="B67" s="15"/>
      <c r="C67" s="15"/>
      <c r="D67" s="15"/>
      <c r="E67" s="15"/>
      <c r="F67" s="27"/>
      <c r="G67" s="27"/>
      <c r="H67" s="27"/>
      <c r="I67" s="27"/>
      <c r="J67" s="27"/>
      <c r="K67" s="27"/>
      <c r="L67" s="27"/>
      <c r="M67" s="27"/>
      <c r="N67" s="15"/>
      <c r="O67" s="15"/>
      <c r="P67" s="15"/>
      <c r="Q67" s="15"/>
    </row>
  </sheetData>
  <printOptions horizontalCentered="1"/>
  <pageMargins left="0.25" right="0.25" top="0.75" bottom="0.5" header="0.25" footer="0.25"/>
  <pageSetup scale="6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</dc:creator>
  <cp:lastModifiedBy>Aimee Swenson</cp:lastModifiedBy>
  <cp:lastPrinted>2022-11-07T16:53:57Z</cp:lastPrinted>
  <dcterms:created xsi:type="dcterms:W3CDTF">2017-07-12T12:37:52Z</dcterms:created>
  <dcterms:modified xsi:type="dcterms:W3CDTF">2022-11-08T12:54:56Z</dcterms:modified>
</cp:coreProperties>
</file>